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1"/>
  </bookViews>
  <sheets>
    <sheet name="Assumptions" sheetId="1" r:id="rId1"/>
    <sheet name="Summary Comparison" sheetId="2" r:id="rId2"/>
    <sheet name="Flat Rate Details" sheetId="3" r:id="rId3"/>
    <sheet name="Front-Loaded Rate Details" sheetId="4" r:id="rId4"/>
  </sheets>
  <definedNames/>
  <calcPr fullCalcOnLoad="1"/>
</workbook>
</file>

<file path=xl/sharedStrings.xml><?xml version="1.0" encoding="utf-8"?>
<sst xmlns="http://schemas.openxmlformats.org/spreadsheetml/2006/main" count="37" uniqueCount="26">
  <si>
    <t>Predicted Energy Production (kWh):</t>
  </si>
  <si>
    <t>Annual Loan Payment:</t>
  </si>
  <si>
    <t>Flat Energy Sales Rate ($/kWh):</t>
  </si>
  <si>
    <t>Front-loaded Sales Rate - 1st 10 years ($/kWh):</t>
  </si>
  <si>
    <t>Front-loaded Sales Rate - 2nd 10 years ($/kWh):</t>
  </si>
  <si>
    <t>Assumptions</t>
  </si>
  <si>
    <t>Discount Rate:</t>
  </si>
  <si>
    <t>Flat Rate - Details</t>
  </si>
  <si>
    <t>Year</t>
  </si>
  <si>
    <t>kWh Generated</t>
  </si>
  <si>
    <t>Rate ($/kWh)</t>
  </si>
  <si>
    <t>Debt Service</t>
  </si>
  <si>
    <t>Nominal Net Revenue</t>
  </si>
  <si>
    <t>Nominal Sales Revenue</t>
  </si>
  <si>
    <t>Totals:</t>
  </si>
  <si>
    <t>Present Value of Sales Revenue</t>
  </si>
  <si>
    <t>Present Value of Net Revenue</t>
  </si>
  <si>
    <t>NPV Rate:</t>
  </si>
  <si>
    <t>Front-Loaded Rate - Details</t>
  </si>
  <si>
    <t>Flat Rate</t>
  </si>
  <si>
    <t>Front-Loaded Rate</t>
  </si>
  <si>
    <t>Total Nominal Sales</t>
  </si>
  <si>
    <t>Present Value of Total Sales</t>
  </si>
  <si>
    <t>Net Present Value Rate ($/kWh)</t>
  </si>
  <si>
    <t>Sales:Debt Service ratio (years 1-10)</t>
  </si>
  <si>
    <t>Nominal Net Revenue (after Debt Service)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</si>
</sst>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&quot;$&quot;#,##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8" sqref="A8"/>
    </sheetView>
  </sheetViews>
  <sheetFormatPr defaultColWidth="9.140625" defaultRowHeight="12.75"/>
  <cols>
    <col min="1" max="1" width="41.8515625" style="0" customWidth="1"/>
    <col min="2" max="2" width="11.140625" style="0" bestFit="1" customWidth="1"/>
  </cols>
  <sheetData>
    <row r="1" ht="12.75">
      <c r="A1" s="1" t="s">
        <v>5</v>
      </c>
    </row>
    <row r="3" spans="1:2" ht="12.75">
      <c r="A3" t="s">
        <v>0</v>
      </c>
      <c r="B3" s="5">
        <v>5200000</v>
      </c>
    </row>
    <row r="4" spans="1:2" ht="12.75">
      <c r="A4" t="s">
        <v>1</v>
      </c>
      <c r="B4" s="4">
        <v>150000</v>
      </c>
    </row>
    <row r="5" spans="1:2" ht="12.75">
      <c r="A5" t="s">
        <v>2</v>
      </c>
      <c r="B5" s="3">
        <v>0.036</v>
      </c>
    </row>
    <row r="6" spans="1:2" ht="12.75">
      <c r="A6" t="s">
        <v>3</v>
      </c>
      <c r="B6" s="3">
        <v>0.042</v>
      </c>
    </row>
    <row r="7" spans="1:2" ht="12.75">
      <c r="A7" t="s">
        <v>4</v>
      </c>
      <c r="B7" s="3">
        <v>0.028</v>
      </c>
    </row>
    <row r="8" spans="1:2" ht="12.75">
      <c r="A8" t="s">
        <v>6</v>
      </c>
      <c r="B8" s="2">
        <v>0.03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5.7109375" style="0" customWidth="1"/>
    <col min="2" max="2" width="14.421875" style="0" customWidth="1"/>
    <col min="3" max="3" width="18.00390625" style="0" customWidth="1"/>
  </cols>
  <sheetData>
    <row r="2" spans="2:3" ht="12.75">
      <c r="B2" s="9" t="s">
        <v>19</v>
      </c>
      <c r="C2" s="9" t="s">
        <v>20</v>
      </c>
    </row>
    <row r="3" spans="1:3" ht="12.75">
      <c r="A3" t="s">
        <v>21</v>
      </c>
      <c r="B3" s="4">
        <f>'Flat Rate Details'!D25</f>
        <v>3744000</v>
      </c>
      <c r="C3" s="4">
        <f>'Front-Loaded Rate Details'!D25</f>
        <v>3640000</v>
      </c>
    </row>
    <row r="4" spans="1:3" ht="12.75">
      <c r="A4" t="s">
        <v>25</v>
      </c>
      <c r="B4" s="4">
        <f>'Flat Rate Details'!F25</f>
        <v>2244000</v>
      </c>
      <c r="C4" s="4">
        <f>'Front-Loaded Rate Details'!F25</f>
        <v>2140000</v>
      </c>
    </row>
    <row r="5" spans="1:3" ht="12.75">
      <c r="A5" t="s">
        <v>22</v>
      </c>
      <c r="B5" s="4">
        <f>'Flat Rate Details'!G25</f>
        <v>2785063.293877272</v>
      </c>
      <c r="C5" s="4">
        <f>'Front-Loaded Rate Details'!G25</f>
        <v>2787159.106199602</v>
      </c>
    </row>
    <row r="6" spans="1:3" ht="12.75">
      <c r="A6" t="s">
        <v>16</v>
      </c>
      <c r="B6" s="4">
        <f>'Flat Rate Details'!H25</f>
        <v>1505532.8683608966</v>
      </c>
      <c r="C6" s="4">
        <f>'Front-Loaded Rate Details'!H25</f>
        <v>1507628.680683228</v>
      </c>
    </row>
    <row r="7" spans="1:3" ht="12.75">
      <c r="A7" t="s">
        <v>23</v>
      </c>
      <c r="B7" s="3">
        <f>'Flat Rate Details'!B27</f>
        <v>0.026779454748819924</v>
      </c>
      <c r="C7" s="3">
        <f>'Front-Loaded Rate Details'!B27</f>
        <v>0.02679960679038079</v>
      </c>
    </row>
    <row r="8" spans="1:3" ht="12.75">
      <c r="A8" t="s">
        <v>24</v>
      </c>
      <c r="B8">
        <f>'Flat Rate Details'!D5/'Flat Rate Details'!E5</f>
        <v>1.248</v>
      </c>
      <c r="C8">
        <f>'Front-Loaded Rate Details'!D5/'Front-Loaded Rate Details'!E5</f>
        <v>1.456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25" sqref="D25"/>
    </sheetView>
  </sheetViews>
  <sheetFormatPr defaultColWidth="9.140625" defaultRowHeight="12.75"/>
  <cols>
    <col min="1" max="1" width="10.7109375" style="0" customWidth="1"/>
    <col min="2" max="2" width="11.00390625" style="0" customWidth="1"/>
    <col min="3" max="3" width="12.421875" style="0" customWidth="1"/>
    <col min="4" max="4" width="14.57421875" style="0" customWidth="1"/>
    <col min="5" max="5" width="12.7109375" style="0" customWidth="1"/>
    <col min="6" max="6" width="13.8515625" style="0" customWidth="1"/>
    <col min="7" max="7" width="15.28125" style="0" customWidth="1"/>
    <col min="8" max="8" width="16.140625" style="0" customWidth="1"/>
  </cols>
  <sheetData>
    <row r="1" ht="12.75">
      <c r="A1" s="1" t="s">
        <v>7</v>
      </c>
    </row>
    <row r="3" spans="1:8" ht="28.5" customHeight="1">
      <c r="A3" s="6" t="s">
        <v>8</v>
      </c>
      <c r="B3" s="7" t="s">
        <v>9</v>
      </c>
      <c r="C3" s="6" t="s">
        <v>10</v>
      </c>
      <c r="D3" s="7" t="s">
        <v>13</v>
      </c>
      <c r="E3" s="7" t="s">
        <v>11</v>
      </c>
      <c r="F3" s="7" t="s">
        <v>12</v>
      </c>
      <c r="G3" s="7" t="s">
        <v>15</v>
      </c>
      <c r="H3" s="7" t="s">
        <v>16</v>
      </c>
    </row>
    <row r="4" ht="12.75">
      <c r="A4">
        <v>0</v>
      </c>
    </row>
    <row r="5" spans="1:8" ht="12.75">
      <c r="A5">
        <v>1</v>
      </c>
      <c r="B5" s="5">
        <f>Assumptions!B3</f>
        <v>5200000</v>
      </c>
      <c r="C5">
        <f>Assumptions!B5</f>
        <v>0.036</v>
      </c>
      <c r="D5" s="4">
        <f>B5*C5</f>
        <v>187200</v>
      </c>
      <c r="E5" s="4">
        <f>Assumptions!B4</f>
        <v>150000</v>
      </c>
      <c r="F5" s="4">
        <f>D5-E5</f>
        <v>37200</v>
      </c>
      <c r="G5" s="4">
        <f>D5/(1+Assumptions!B8)^'Flat Rate Details'!A5</f>
        <v>181747.572815534</v>
      </c>
      <c r="H5" s="4">
        <f>F5/(1+Assumptions!B8)^'Flat Rate Details'!A5</f>
        <v>36116.50485436893</v>
      </c>
    </row>
    <row r="6" spans="1:8" ht="12.75">
      <c r="A6">
        <v>2</v>
      </c>
      <c r="B6" s="5">
        <f>B5</f>
        <v>5200000</v>
      </c>
      <c r="C6">
        <f>C5</f>
        <v>0.036</v>
      </c>
      <c r="D6" s="4">
        <f aca="true" t="shared" si="0" ref="D6:D24">B6*C6</f>
        <v>187200</v>
      </c>
      <c r="E6" s="4">
        <f aca="true" t="shared" si="1" ref="E6:E14">E5</f>
        <v>150000</v>
      </c>
      <c r="F6" s="4">
        <f aca="true" t="shared" si="2" ref="F6:F24">D6-E6</f>
        <v>37200</v>
      </c>
      <c r="G6" s="4">
        <f>D6/(1+Assumptions!B8)^'Flat Rate Details'!A6</f>
        <v>176453.9541898388</v>
      </c>
      <c r="H6" s="4">
        <f>F6/(1+Assumptions!B8)^'Flat Rate Details'!A6</f>
        <v>35064.567819775664</v>
      </c>
    </row>
    <row r="7" spans="1:8" ht="12.75">
      <c r="A7">
        <v>3</v>
      </c>
      <c r="B7" s="5">
        <f aca="true" t="shared" si="3" ref="B7:B24">B6</f>
        <v>5200000</v>
      </c>
      <c r="C7">
        <f aca="true" t="shared" si="4" ref="C7:C24">C6</f>
        <v>0.036</v>
      </c>
      <c r="D7" s="4">
        <f t="shared" si="0"/>
        <v>187200</v>
      </c>
      <c r="E7" s="4">
        <f t="shared" si="1"/>
        <v>150000</v>
      </c>
      <c r="F7" s="4">
        <f t="shared" si="2"/>
        <v>37200</v>
      </c>
      <c r="G7" s="4">
        <f>D7/(1+Assumptions!B8)^'Flat Rate Details'!A7</f>
        <v>171314.51863091148</v>
      </c>
      <c r="H7" s="4">
        <f>F7/(1+Assumptions!B8)^'Flat Rate Details'!A7</f>
        <v>34043.269727937535</v>
      </c>
    </row>
    <row r="8" spans="1:8" ht="12.75">
      <c r="A8">
        <v>4</v>
      </c>
      <c r="B8" s="5">
        <f t="shared" si="3"/>
        <v>5200000</v>
      </c>
      <c r="C8">
        <f t="shared" si="4"/>
        <v>0.036</v>
      </c>
      <c r="D8" s="4">
        <f t="shared" si="0"/>
        <v>187200</v>
      </c>
      <c r="E8" s="4">
        <f t="shared" si="1"/>
        <v>150000</v>
      </c>
      <c r="F8" s="4">
        <f t="shared" si="2"/>
        <v>37200</v>
      </c>
      <c r="G8" s="4">
        <f>D8/(1+Assumptions!B8)^'Flat Rate Details'!A8</f>
        <v>166324.77536981698</v>
      </c>
      <c r="H8" s="4">
        <f>F8/(1+Assumptions!B8)^'Flat Rate Details'!A8</f>
        <v>33051.71818246363</v>
      </c>
    </row>
    <row r="9" spans="1:8" ht="12.75">
      <c r="A9">
        <v>5</v>
      </c>
      <c r="B9" s="5">
        <f t="shared" si="3"/>
        <v>5200000</v>
      </c>
      <c r="C9">
        <f t="shared" si="4"/>
        <v>0.036</v>
      </c>
      <c r="D9" s="4">
        <f t="shared" si="0"/>
        <v>187200</v>
      </c>
      <c r="E9" s="4">
        <f t="shared" si="1"/>
        <v>150000</v>
      </c>
      <c r="F9" s="4">
        <f t="shared" si="2"/>
        <v>37200</v>
      </c>
      <c r="G9" s="4">
        <f>D9/(1+Assumptions!B8)^'Flat Rate Details'!A9</f>
        <v>161480.36443671552</v>
      </c>
      <c r="H9" s="4">
        <f>F9/(1+Assumptions!B8)^'Flat Rate Details'!A9</f>
        <v>32089.046779090906</v>
      </c>
    </row>
    <row r="10" spans="1:8" ht="12.75">
      <c r="A10">
        <v>6</v>
      </c>
      <c r="B10" s="5">
        <f t="shared" si="3"/>
        <v>5200000</v>
      </c>
      <c r="C10">
        <f t="shared" si="4"/>
        <v>0.036</v>
      </c>
      <c r="D10" s="4">
        <f t="shared" si="0"/>
        <v>187200</v>
      </c>
      <c r="E10" s="4">
        <f t="shared" si="1"/>
        <v>150000</v>
      </c>
      <c r="F10" s="4">
        <f t="shared" si="2"/>
        <v>37200</v>
      </c>
      <c r="G10" s="4">
        <f>D10/(1+Assumptions!B8)^'Flat Rate Details'!A10</f>
        <v>156777.0528511801</v>
      </c>
      <c r="H10" s="4">
        <f>F10/(1+Assumptions!B8)^'Flat Rate Details'!A10</f>
        <v>31154.414348631944</v>
      </c>
    </row>
    <row r="11" spans="1:8" ht="12.75">
      <c r="A11">
        <v>7</v>
      </c>
      <c r="B11" s="5">
        <f t="shared" si="3"/>
        <v>5200000</v>
      </c>
      <c r="C11">
        <f t="shared" si="4"/>
        <v>0.036</v>
      </c>
      <c r="D11" s="4">
        <f t="shared" si="0"/>
        <v>187200</v>
      </c>
      <c r="E11" s="4">
        <f t="shared" si="1"/>
        <v>150000</v>
      </c>
      <c r="F11" s="4">
        <f t="shared" si="2"/>
        <v>37200</v>
      </c>
      <c r="G11" s="4">
        <f>D11/(1+Assumptions!B8)^'Flat Rate Details'!A11</f>
        <v>152210.7309234758</v>
      </c>
      <c r="H11" s="4">
        <f>F11/(1+Assumptions!B8)^'Flat Rate Details'!A11</f>
        <v>30247.00422197276</v>
      </c>
    </row>
    <row r="12" spans="1:8" ht="12.75">
      <c r="A12">
        <v>8</v>
      </c>
      <c r="B12" s="5">
        <f t="shared" si="3"/>
        <v>5200000</v>
      </c>
      <c r="C12">
        <f t="shared" si="4"/>
        <v>0.036</v>
      </c>
      <c r="D12" s="4">
        <f t="shared" si="0"/>
        <v>187200</v>
      </c>
      <c r="E12" s="4">
        <f t="shared" si="1"/>
        <v>150000</v>
      </c>
      <c r="F12" s="4">
        <f t="shared" si="2"/>
        <v>37200</v>
      </c>
      <c r="G12" s="4">
        <f>D12/(1+Assumptions!B8)^'Flat Rate Details'!A12</f>
        <v>147777.40866356879</v>
      </c>
      <c r="H12" s="4">
        <f>F12/(1+Assumptions!B8)^'Flat Rate Details'!A12</f>
        <v>29366.02351647841</v>
      </c>
    </row>
    <row r="13" spans="1:8" ht="12.75">
      <c r="A13">
        <v>9</v>
      </c>
      <c r="B13" s="5">
        <f t="shared" si="3"/>
        <v>5200000</v>
      </c>
      <c r="C13">
        <f t="shared" si="4"/>
        <v>0.036</v>
      </c>
      <c r="D13" s="4">
        <f t="shared" si="0"/>
        <v>187200</v>
      </c>
      <c r="E13" s="4">
        <f t="shared" si="1"/>
        <v>150000</v>
      </c>
      <c r="F13" s="4">
        <f t="shared" si="2"/>
        <v>37200</v>
      </c>
      <c r="G13" s="4">
        <f>D13/(1+Assumptions!B8)^'Flat Rate Details'!A13</f>
        <v>143473.21229472695</v>
      </c>
      <c r="H13" s="4">
        <f>F13/(1+Assumptions!B8)^'Flat Rate Details'!A13</f>
        <v>28510.702443182923</v>
      </c>
    </row>
    <row r="14" spans="1:8" ht="12.75">
      <c r="A14">
        <v>10</v>
      </c>
      <c r="B14" s="5">
        <f t="shared" si="3"/>
        <v>5200000</v>
      </c>
      <c r="C14">
        <f t="shared" si="4"/>
        <v>0.036</v>
      </c>
      <c r="D14" s="4">
        <f t="shared" si="0"/>
        <v>187200</v>
      </c>
      <c r="E14" s="4">
        <f t="shared" si="1"/>
        <v>150000</v>
      </c>
      <c r="F14" s="4">
        <f t="shared" si="2"/>
        <v>37200</v>
      </c>
      <c r="G14" s="4">
        <f>D14/(1+Assumptions!B8)^'Flat Rate Details'!A14</f>
        <v>139294.38086866695</v>
      </c>
      <c r="H14" s="4">
        <f>F14/(1+Assumptions!B8)^'Flat Rate Details'!A14</f>
        <v>27680.293634158177</v>
      </c>
    </row>
    <row r="15" spans="1:8" ht="12.75">
      <c r="A15">
        <v>11</v>
      </c>
      <c r="B15" s="5">
        <f t="shared" si="3"/>
        <v>5200000</v>
      </c>
      <c r="C15">
        <f t="shared" si="4"/>
        <v>0.036</v>
      </c>
      <c r="D15" s="4">
        <f t="shared" si="0"/>
        <v>187200</v>
      </c>
      <c r="E15" s="4">
        <v>0</v>
      </c>
      <c r="F15" s="4">
        <f t="shared" si="2"/>
        <v>187200</v>
      </c>
      <c r="G15" s="4">
        <f>D15/(1+Assumptions!B8)^'Flat Rate Details'!A15</f>
        <v>135237.2629792883</v>
      </c>
      <c r="H15" s="4">
        <f>F15/(1+Assumptions!B8)^'Flat Rate Details'!A15</f>
        <v>135237.2629792883</v>
      </c>
    </row>
    <row r="16" spans="1:8" ht="12.75">
      <c r="A16">
        <v>12</v>
      </c>
      <c r="B16" s="5">
        <f t="shared" si="3"/>
        <v>5200000</v>
      </c>
      <c r="C16">
        <f t="shared" si="4"/>
        <v>0.036</v>
      </c>
      <c r="D16" s="4">
        <f t="shared" si="0"/>
        <v>187200</v>
      </c>
      <c r="E16" s="4">
        <v>0</v>
      </c>
      <c r="F16" s="4">
        <f t="shared" si="2"/>
        <v>187200</v>
      </c>
      <c r="G16" s="4">
        <f>D16/(1+Assumptions!B8)^'Flat Rate Details'!A16</f>
        <v>131298.31357212458</v>
      </c>
      <c r="H16" s="4">
        <f>F16/(1+Assumptions!B8)^'Flat Rate Details'!A16</f>
        <v>131298.31357212458</v>
      </c>
    </row>
    <row r="17" spans="1:8" ht="12.75">
      <c r="A17">
        <v>13</v>
      </c>
      <c r="B17" s="5">
        <f t="shared" si="3"/>
        <v>5200000</v>
      </c>
      <c r="C17">
        <f t="shared" si="4"/>
        <v>0.036</v>
      </c>
      <c r="D17" s="4">
        <f t="shared" si="0"/>
        <v>187200</v>
      </c>
      <c r="E17" s="4">
        <v>0</v>
      </c>
      <c r="F17" s="4">
        <f t="shared" si="2"/>
        <v>187200</v>
      </c>
      <c r="G17" s="4">
        <f>D17/(1+Assumptions!B8)^'Flat Rate Details'!A17</f>
        <v>127474.0908467229</v>
      </c>
      <c r="H17" s="4">
        <f>F17/(1+Assumptions!B8)^'Flat Rate Details'!A17</f>
        <v>127474.0908467229</v>
      </c>
    </row>
    <row r="18" spans="1:8" ht="12.75">
      <c r="A18">
        <v>14</v>
      </c>
      <c r="B18" s="5">
        <f t="shared" si="3"/>
        <v>5200000</v>
      </c>
      <c r="C18">
        <f t="shared" si="4"/>
        <v>0.036</v>
      </c>
      <c r="D18" s="4">
        <f t="shared" si="0"/>
        <v>187200</v>
      </c>
      <c r="E18" s="4">
        <v>0</v>
      </c>
      <c r="F18" s="4">
        <f t="shared" si="2"/>
        <v>187200</v>
      </c>
      <c r="G18" s="4">
        <f>D18/(1+Assumptions!B8)^'Flat Rate Details'!A18</f>
        <v>123761.25324924552</v>
      </c>
      <c r="H18" s="4">
        <f>F18/(1+Assumptions!B8)^'Flat Rate Details'!A18</f>
        <v>123761.25324924552</v>
      </c>
    </row>
    <row r="19" spans="1:8" ht="12.75">
      <c r="A19">
        <v>15</v>
      </c>
      <c r="B19" s="5">
        <f t="shared" si="3"/>
        <v>5200000</v>
      </c>
      <c r="C19">
        <f t="shared" si="4"/>
        <v>0.036</v>
      </c>
      <c r="D19" s="4">
        <f t="shared" si="0"/>
        <v>187200</v>
      </c>
      <c r="E19" s="4">
        <v>0</v>
      </c>
      <c r="F19" s="4">
        <f t="shared" si="2"/>
        <v>187200</v>
      </c>
      <c r="G19" s="4">
        <f>D19/(1+Assumptions!B8)^'Flat Rate Details'!A19</f>
        <v>120156.55655266556</v>
      </c>
      <c r="H19" s="4">
        <f>F19/(1+Assumptions!B8)^'Flat Rate Details'!A19</f>
        <v>120156.55655266556</v>
      </c>
    </row>
    <row r="20" spans="1:8" ht="12.75">
      <c r="A20">
        <v>16</v>
      </c>
      <c r="B20" s="5">
        <f t="shared" si="3"/>
        <v>5200000</v>
      </c>
      <c r="C20">
        <f t="shared" si="4"/>
        <v>0.036</v>
      </c>
      <c r="D20" s="4">
        <f t="shared" si="0"/>
        <v>187200</v>
      </c>
      <c r="E20" s="4">
        <v>0</v>
      </c>
      <c r="F20" s="4">
        <f t="shared" si="2"/>
        <v>187200</v>
      </c>
      <c r="G20" s="4">
        <f>D20/(1+Assumptions!B8)^'Flat Rate Details'!A20</f>
        <v>116656.85102200542</v>
      </c>
      <c r="H20" s="4">
        <f>F20/(1+Assumptions!B8)^'Flat Rate Details'!A20</f>
        <v>116656.85102200542</v>
      </c>
    </row>
    <row r="21" spans="1:8" ht="12.75">
      <c r="A21">
        <v>17</v>
      </c>
      <c r="B21" s="5">
        <f t="shared" si="3"/>
        <v>5200000</v>
      </c>
      <c r="C21">
        <f t="shared" si="4"/>
        <v>0.036</v>
      </c>
      <c r="D21" s="4">
        <f t="shared" si="0"/>
        <v>187200</v>
      </c>
      <c r="E21" s="4">
        <v>0</v>
      </c>
      <c r="F21" s="4">
        <f t="shared" si="2"/>
        <v>187200</v>
      </c>
      <c r="G21" s="4">
        <f>D21/(1+Assumptions!B8)^'Flat Rate Details'!A21</f>
        <v>113259.07866214117</v>
      </c>
      <c r="H21" s="4">
        <f>F21/(1+Assumptions!B8)^'Flat Rate Details'!A21</f>
        <v>113259.07866214117</v>
      </c>
    </row>
    <row r="22" spans="1:8" ht="12.75">
      <c r="A22">
        <v>18</v>
      </c>
      <c r="B22" s="5">
        <f t="shared" si="3"/>
        <v>5200000</v>
      </c>
      <c r="C22">
        <f t="shared" si="4"/>
        <v>0.036</v>
      </c>
      <c r="D22" s="4">
        <f t="shared" si="0"/>
        <v>187200</v>
      </c>
      <c r="E22" s="4">
        <v>0</v>
      </c>
      <c r="F22" s="4">
        <f t="shared" si="2"/>
        <v>187200</v>
      </c>
      <c r="G22" s="4">
        <f>D22/(1+Assumptions!B8)^'Flat Rate Details'!A22</f>
        <v>109960.27054576813</v>
      </c>
      <c r="H22" s="4">
        <f>F22/(1+Assumptions!B8)^'Flat Rate Details'!A22</f>
        <v>109960.27054576813</v>
      </c>
    </row>
    <row r="23" spans="1:8" ht="12.75">
      <c r="A23">
        <v>19</v>
      </c>
      <c r="B23" s="5">
        <f t="shared" si="3"/>
        <v>5200000</v>
      </c>
      <c r="C23">
        <f t="shared" si="4"/>
        <v>0.036</v>
      </c>
      <c r="D23" s="4">
        <f t="shared" si="0"/>
        <v>187200</v>
      </c>
      <c r="E23" s="4">
        <v>0</v>
      </c>
      <c r="F23" s="4">
        <f t="shared" si="2"/>
        <v>187200</v>
      </c>
      <c r="G23" s="4">
        <f>D23/(1+Assumptions!B8)^'Flat Rate Details'!A23</f>
        <v>106757.54421919236</v>
      </c>
      <c r="H23" s="4">
        <f>F23/(1+Assumptions!B8)^'Flat Rate Details'!A23</f>
        <v>106757.54421919236</v>
      </c>
    </row>
    <row r="24" spans="1:8" ht="12.75">
      <c r="A24">
        <v>20</v>
      </c>
      <c r="B24" s="5">
        <f t="shared" si="3"/>
        <v>5200000</v>
      </c>
      <c r="C24">
        <f t="shared" si="4"/>
        <v>0.036</v>
      </c>
      <c r="D24" s="4">
        <f t="shared" si="0"/>
        <v>187200</v>
      </c>
      <c r="E24" s="4">
        <v>0</v>
      </c>
      <c r="F24" s="4">
        <f t="shared" si="2"/>
        <v>187200</v>
      </c>
      <c r="G24" s="4">
        <f>D24/(1+Assumptions!B8)^'Flat Rate Details'!A24</f>
        <v>103648.10118368191</v>
      </c>
      <c r="H24" s="4">
        <f>F24/(1+Assumptions!B8)^'Flat Rate Details'!A24</f>
        <v>103648.10118368191</v>
      </c>
    </row>
    <row r="25" spans="1:8" ht="12.75">
      <c r="A25" s="1" t="s">
        <v>14</v>
      </c>
      <c r="B25" s="5">
        <f>SUM(B5:B24)</f>
        <v>104000000</v>
      </c>
      <c r="D25" s="4">
        <f>SUM(D5:D24)</f>
        <v>3744000</v>
      </c>
      <c r="E25" s="4">
        <f>SUM(E5:E24)</f>
        <v>1500000</v>
      </c>
      <c r="F25" s="4">
        <f>SUM(F5:F24)</f>
        <v>2244000</v>
      </c>
      <c r="G25" s="4">
        <f>SUM(G5:G24)</f>
        <v>2785063.293877272</v>
      </c>
      <c r="H25" s="4">
        <f>SUM(H5:H24)</f>
        <v>1505532.8683608966</v>
      </c>
    </row>
    <row r="26" ht="12.75">
      <c r="D26" s="8"/>
    </row>
    <row r="27" spans="1:2" ht="12.75">
      <c r="A27" s="1" t="s">
        <v>17</v>
      </c>
      <c r="B27" s="3">
        <f>G25/B25</f>
        <v>0.026779454748819924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4" sqref="G14"/>
    </sheetView>
  </sheetViews>
  <sheetFormatPr defaultColWidth="9.140625" defaultRowHeight="12.75"/>
  <cols>
    <col min="1" max="2" width="11.00390625" style="0" customWidth="1"/>
    <col min="3" max="3" width="12.28125" style="0" customWidth="1"/>
    <col min="4" max="4" width="14.57421875" style="0" customWidth="1"/>
    <col min="5" max="5" width="13.421875" style="0" customWidth="1"/>
    <col min="6" max="6" width="12.57421875" style="0" customWidth="1"/>
    <col min="7" max="7" width="15.28125" style="0" customWidth="1"/>
    <col min="8" max="8" width="15.140625" style="0" customWidth="1"/>
  </cols>
  <sheetData>
    <row r="1" ht="12.75">
      <c r="A1" s="1" t="s">
        <v>18</v>
      </c>
    </row>
    <row r="3" spans="1:8" ht="27" customHeight="1">
      <c r="A3" s="6" t="s">
        <v>8</v>
      </c>
      <c r="B3" s="7" t="s">
        <v>9</v>
      </c>
      <c r="C3" s="6" t="s">
        <v>10</v>
      </c>
      <c r="D3" s="7" t="s">
        <v>13</v>
      </c>
      <c r="E3" s="7" t="s">
        <v>11</v>
      </c>
      <c r="F3" s="7" t="s">
        <v>12</v>
      </c>
      <c r="G3" s="7" t="s">
        <v>15</v>
      </c>
      <c r="H3" s="7" t="s">
        <v>16</v>
      </c>
    </row>
    <row r="4" ht="12.75">
      <c r="A4">
        <v>0</v>
      </c>
    </row>
    <row r="5" spans="1:8" ht="12.75">
      <c r="A5">
        <v>1</v>
      </c>
      <c r="B5" s="5">
        <f>Assumptions!B3</f>
        <v>5200000</v>
      </c>
      <c r="C5">
        <f>Assumptions!B6</f>
        <v>0.042</v>
      </c>
      <c r="D5" s="4">
        <f>B5*C5</f>
        <v>218400</v>
      </c>
      <c r="E5" s="4">
        <f>Assumptions!B4</f>
        <v>150000</v>
      </c>
      <c r="F5" s="4">
        <f>D5-E5</f>
        <v>68400</v>
      </c>
      <c r="G5" s="4">
        <f>D5/(1+Assumptions!B8)^'Flat Rate Details'!A5</f>
        <v>212038.83495145632</v>
      </c>
      <c r="H5" s="4">
        <f>F5/(1+Assumptions!B8)^'Front-Loaded Rate Details'!A5</f>
        <v>66407.76699029126</v>
      </c>
    </row>
    <row r="6" spans="1:8" ht="12.75">
      <c r="A6">
        <v>2</v>
      </c>
      <c r="B6" s="5">
        <f>B5</f>
        <v>5200000</v>
      </c>
      <c r="C6">
        <f>C5</f>
        <v>0.042</v>
      </c>
      <c r="D6" s="4">
        <f aca="true" t="shared" si="0" ref="D6:D24">B6*C6</f>
        <v>218400</v>
      </c>
      <c r="E6" s="4">
        <f aca="true" t="shared" si="1" ref="E6:E14">E5</f>
        <v>150000</v>
      </c>
      <c r="F6" s="4">
        <f aca="true" t="shared" si="2" ref="F6:F24">D6-E6</f>
        <v>68400</v>
      </c>
      <c r="G6" s="4">
        <f>D6/(1+Assumptions!B8)^'Flat Rate Details'!A6</f>
        <v>205862.94655481196</v>
      </c>
      <c r="H6" s="4">
        <f>F6/(1+Assumptions!B8)^'Front-Loaded Rate Details'!A6</f>
        <v>64473.5601847488</v>
      </c>
    </row>
    <row r="7" spans="1:8" ht="12.75">
      <c r="A7">
        <v>3</v>
      </c>
      <c r="B7" s="5">
        <f aca="true" t="shared" si="3" ref="B7:B24">B6</f>
        <v>5200000</v>
      </c>
      <c r="C7">
        <f aca="true" t="shared" si="4" ref="C7:C24">C6</f>
        <v>0.042</v>
      </c>
      <c r="D7" s="4">
        <f t="shared" si="0"/>
        <v>218400</v>
      </c>
      <c r="E7" s="4">
        <f t="shared" si="1"/>
        <v>150000</v>
      </c>
      <c r="F7" s="4">
        <f t="shared" si="2"/>
        <v>68400</v>
      </c>
      <c r="G7" s="4">
        <f>D7/(1+Assumptions!B8)^'Flat Rate Details'!A7</f>
        <v>199866.93840273004</v>
      </c>
      <c r="H7" s="4">
        <f>F7/(1+Assumptions!B8)^'Front-Loaded Rate Details'!A7</f>
        <v>62595.68949975612</v>
      </c>
    </row>
    <row r="8" spans="1:8" ht="12.75">
      <c r="A8">
        <v>4</v>
      </c>
      <c r="B8" s="5">
        <f t="shared" si="3"/>
        <v>5200000</v>
      </c>
      <c r="C8">
        <f t="shared" si="4"/>
        <v>0.042</v>
      </c>
      <c r="D8" s="4">
        <f t="shared" si="0"/>
        <v>218400</v>
      </c>
      <c r="E8" s="4">
        <f t="shared" si="1"/>
        <v>150000</v>
      </c>
      <c r="F8" s="4">
        <f t="shared" si="2"/>
        <v>68400</v>
      </c>
      <c r="G8" s="4">
        <f>D8/(1+Assumptions!B8)^'Flat Rate Details'!A8</f>
        <v>194045.57126478647</v>
      </c>
      <c r="H8" s="4">
        <f>F8/(1+Assumptions!B8)^'Front-Loaded Rate Details'!A8</f>
        <v>60772.51407743312</v>
      </c>
    </row>
    <row r="9" spans="1:8" ht="12.75">
      <c r="A9">
        <v>5</v>
      </c>
      <c r="B9" s="5">
        <f t="shared" si="3"/>
        <v>5200000</v>
      </c>
      <c r="C9">
        <f t="shared" si="4"/>
        <v>0.042</v>
      </c>
      <c r="D9" s="4">
        <f t="shared" si="0"/>
        <v>218400</v>
      </c>
      <c r="E9" s="4">
        <f t="shared" si="1"/>
        <v>150000</v>
      </c>
      <c r="F9" s="4">
        <f t="shared" si="2"/>
        <v>68400</v>
      </c>
      <c r="G9" s="4">
        <f>D9/(1+Assumptions!B8)^'Flat Rate Details'!A9</f>
        <v>188393.75850950144</v>
      </c>
      <c r="H9" s="4">
        <f>F9/(1+Assumptions!B8)^'Front-Loaded Rate Details'!A9</f>
        <v>59002.440851876825</v>
      </c>
    </row>
    <row r="10" spans="1:8" ht="12.75">
      <c r="A10">
        <v>6</v>
      </c>
      <c r="B10" s="5">
        <f t="shared" si="3"/>
        <v>5200000</v>
      </c>
      <c r="C10">
        <f t="shared" si="4"/>
        <v>0.042</v>
      </c>
      <c r="D10" s="4">
        <f t="shared" si="0"/>
        <v>218400</v>
      </c>
      <c r="E10" s="4">
        <f t="shared" si="1"/>
        <v>150000</v>
      </c>
      <c r="F10" s="4">
        <f t="shared" si="2"/>
        <v>68400</v>
      </c>
      <c r="G10" s="4">
        <f>D10/(1+Assumptions!B8)^'Flat Rate Details'!A10</f>
        <v>182906.56165971013</v>
      </c>
      <c r="H10" s="4">
        <f>F10/(1+Assumptions!B8)^'Front-Loaded Rate Details'!A10</f>
        <v>57283.92315716196</v>
      </c>
    </row>
    <row r="11" spans="1:8" ht="12.75">
      <c r="A11">
        <v>7</v>
      </c>
      <c r="B11" s="5">
        <f t="shared" si="3"/>
        <v>5200000</v>
      </c>
      <c r="C11">
        <f t="shared" si="4"/>
        <v>0.042</v>
      </c>
      <c r="D11" s="4">
        <f t="shared" si="0"/>
        <v>218400</v>
      </c>
      <c r="E11" s="4">
        <f t="shared" si="1"/>
        <v>150000</v>
      </c>
      <c r="F11" s="4">
        <f t="shared" si="2"/>
        <v>68400</v>
      </c>
      <c r="G11" s="4">
        <f>D11/(1+Assumptions!B8)^'Flat Rate Details'!A11</f>
        <v>177579.18607738847</v>
      </c>
      <c r="H11" s="4">
        <f>F11/(1+Assumptions!B8)^'Front-Loaded Rate Details'!A11</f>
        <v>55615.459375885395</v>
      </c>
    </row>
    <row r="12" spans="1:8" ht="12.75">
      <c r="A12">
        <v>8</v>
      </c>
      <c r="B12" s="5">
        <f t="shared" si="3"/>
        <v>5200000</v>
      </c>
      <c r="C12">
        <f t="shared" si="4"/>
        <v>0.042</v>
      </c>
      <c r="D12" s="4">
        <f t="shared" si="0"/>
        <v>218400</v>
      </c>
      <c r="E12" s="4">
        <f t="shared" si="1"/>
        <v>150000</v>
      </c>
      <c r="F12" s="4">
        <f t="shared" si="2"/>
        <v>68400</v>
      </c>
      <c r="G12" s="4">
        <f>D12/(1+Assumptions!B8)^'Flat Rate Details'!A12</f>
        <v>172406.97677416357</v>
      </c>
      <c r="H12" s="4">
        <f>F12/(1+Assumptions!B8)^'Front-Loaded Rate Details'!A12</f>
        <v>53995.591627073205</v>
      </c>
    </row>
    <row r="13" spans="1:8" ht="12.75">
      <c r="A13">
        <v>9</v>
      </c>
      <c r="B13" s="5">
        <f t="shared" si="3"/>
        <v>5200000</v>
      </c>
      <c r="C13">
        <f t="shared" si="4"/>
        <v>0.042</v>
      </c>
      <c r="D13" s="4">
        <f t="shared" si="0"/>
        <v>218400</v>
      </c>
      <c r="E13" s="4">
        <f t="shared" si="1"/>
        <v>150000</v>
      </c>
      <c r="F13" s="4">
        <f t="shared" si="2"/>
        <v>68400</v>
      </c>
      <c r="G13" s="4">
        <f>D13/(1+Assumptions!B8)^'Flat Rate Details'!A13</f>
        <v>167385.41434384813</v>
      </c>
      <c r="H13" s="4">
        <f>F13/(1+Assumptions!B8)^'Front-Loaded Rate Details'!A13</f>
        <v>52422.904492304086</v>
      </c>
    </row>
    <row r="14" spans="1:8" ht="12.75">
      <c r="A14">
        <v>10</v>
      </c>
      <c r="B14" s="5">
        <f t="shared" si="3"/>
        <v>5200000</v>
      </c>
      <c r="C14">
        <f t="shared" si="4"/>
        <v>0.042</v>
      </c>
      <c r="D14" s="4">
        <f t="shared" si="0"/>
        <v>218400</v>
      </c>
      <c r="E14" s="4">
        <f t="shared" si="1"/>
        <v>150000</v>
      </c>
      <c r="F14" s="4">
        <f t="shared" si="2"/>
        <v>68400</v>
      </c>
      <c r="G14" s="4">
        <f>D14/(1+Assumptions!B8)^'Flat Rate Details'!A14</f>
        <v>162510.11101344478</v>
      </c>
      <c r="H14" s="4">
        <f>F14/(1+Assumptions!B8)^'Front-Loaded Rate Details'!A14</f>
        <v>50896.023778936</v>
      </c>
    </row>
    <row r="15" spans="1:8" ht="12.75">
      <c r="A15">
        <v>11</v>
      </c>
      <c r="B15" s="5">
        <f t="shared" si="3"/>
        <v>5200000</v>
      </c>
      <c r="C15">
        <f>Assumptions!B7</f>
        <v>0.028</v>
      </c>
      <c r="D15" s="4">
        <f t="shared" si="0"/>
        <v>145600</v>
      </c>
      <c r="E15" s="4">
        <v>0</v>
      </c>
      <c r="F15" s="4">
        <f t="shared" si="2"/>
        <v>145600</v>
      </c>
      <c r="G15" s="4">
        <f>D15/(1+Assumptions!B8)^'Flat Rate Details'!A15</f>
        <v>105184.5378727798</v>
      </c>
      <c r="H15" s="4">
        <f>F15/(1+Assumptions!B8)^'Front-Loaded Rate Details'!A15</f>
        <v>105184.5378727798</v>
      </c>
    </row>
    <row r="16" spans="1:8" ht="12.75">
      <c r="A16">
        <v>12</v>
      </c>
      <c r="B16" s="5">
        <f t="shared" si="3"/>
        <v>5200000</v>
      </c>
      <c r="C16">
        <f t="shared" si="4"/>
        <v>0.028</v>
      </c>
      <c r="D16" s="4">
        <f t="shared" si="0"/>
        <v>145600</v>
      </c>
      <c r="E16" s="4">
        <v>0</v>
      </c>
      <c r="F16" s="4">
        <f t="shared" si="2"/>
        <v>145600</v>
      </c>
      <c r="G16" s="4">
        <f>D16/(1+Assumptions!B8)^'Flat Rate Details'!A16</f>
        <v>102120.9105560969</v>
      </c>
      <c r="H16" s="4">
        <f>F16/(1+Assumptions!B8)^'Front-Loaded Rate Details'!A16</f>
        <v>102120.9105560969</v>
      </c>
    </row>
    <row r="17" spans="1:8" ht="12.75">
      <c r="A17">
        <v>13</v>
      </c>
      <c r="B17" s="5">
        <f t="shared" si="3"/>
        <v>5200000</v>
      </c>
      <c r="C17">
        <f t="shared" si="4"/>
        <v>0.028</v>
      </c>
      <c r="D17" s="4">
        <f t="shared" si="0"/>
        <v>145600</v>
      </c>
      <c r="E17" s="4">
        <v>0</v>
      </c>
      <c r="F17" s="4">
        <f t="shared" si="2"/>
        <v>145600</v>
      </c>
      <c r="G17" s="4">
        <f>D17/(1+Assumptions!B8)^'Flat Rate Details'!A17</f>
        <v>99146.5151030067</v>
      </c>
      <c r="H17" s="4">
        <f>F17/(1+Assumptions!B8)^'Front-Loaded Rate Details'!A17</f>
        <v>99146.5151030067</v>
      </c>
    </row>
    <row r="18" spans="1:8" ht="12.75">
      <c r="A18">
        <v>14</v>
      </c>
      <c r="B18" s="5">
        <f t="shared" si="3"/>
        <v>5200000</v>
      </c>
      <c r="C18">
        <f t="shared" si="4"/>
        <v>0.028</v>
      </c>
      <c r="D18" s="4">
        <f t="shared" si="0"/>
        <v>145600</v>
      </c>
      <c r="E18" s="4">
        <v>0</v>
      </c>
      <c r="F18" s="4">
        <f t="shared" si="2"/>
        <v>145600</v>
      </c>
      <c r="G18" s="4">
        <f>D18/(1+Assumptions!B8)^'Flat Rate Details'!A18</f>
        <v>96258.75252719097</v>
      </c>
      <c r="H18" s="4">
        <f>F18/(1+Assumptions!B8)^'Front-Loaded Rate Details'!A18</f>
        <v>96258.75252719097</v>
      </c>
    </row>
    <row r="19" spans="1:8" ht="12.75">
      <c r="A19">
        <v>15</v>
      </c>
      <c r="B19" s="5">
        <f t="shared" si="3"/>
        <v>5200000</v>
      </c>
      <c r="C19">
        <f t="shared" si="4"/>
        <v>0.028</v>
      </c>
      <c r="D19" s="4">
        <f t="shared" si="0"/>
        <v>145600</v>
      </c>
      <c r="E19" s="4">
        <v>0</v>
      </c>
      <c r="F19" s="4">
        <f t="shared" si="2"/>
        <v>145600</v>
      </c>
      <c r="G19" s="4">
        <f>D19/(1+Assumptions!B8)^'Flat Rate Details'!A19</f>
        <v>93455.0995409621</v>
      </c>
      <c r="H19" s="4">
        <f>F19/(1+Assumptions!B8)^'Front-Loaded Rate Details'!A19</f>
        <v>93455.0995409621</v>
      </c>
    </row>
    <row r="20" spans="1:8" ht="12.75">
      <c r="A20">
        <v>16</v>
      </c>
      <c r="B20" s="5">
        <f t="shared" si="3"/>
        <v>5200000</v>
      </c>
      <c r="C20">
        <f t="shared" si="4"/>
        <v>0.028</v>
      </c>
      <c r="D20" s="4">
        <f t="shared" si="0"/>
        <v>145600</v>
      </c>
      <c r="E20" s="4">
        <v>0</v>
      </c>
      <c r="F20" s="4">
        <f t="shared" si="2"/>
        <v>145600</v>
      </c>
      <c r="G20" s="4">
        <f>D20/(1+Assumptions!B8)^'Flat Rate Details'!A20</f>
        <v>90733.10635044865</v>
      </c>
      <c r="H20" s="4">
        <f>F20/(1+Assumptions!B8)^'Front-Loaded Rate Details'!A20</f>
        <v>90733.10635044865</v>
      </c>
    </row>
    <row r="21" spans="1:8" ht="12.75">
      <c r="A21">
        <v>17</v>
      </c>
      <c r="B21" s="5">
        <f t="shared" si="3"/>
        <v>5200000</v>
      </c>
      <c r="C21">
        <f t="shared" si="4"/>
        <v>0.028</v>
      </c>
      <c r="D21" s="4">
        <f t="shared" si="0"/>
        <v>145600</v>
      </c>
      <c r="E21" s="4">
        <v>0</v>
      </c>
      <c r="F21" s="4">
        <f t="shared" si="2"/>
        <v>145600</v>
      </c>
      <c r="G21" s="4">
        <f>D21/(1+Assumptions!B8)^'Flat Rate Details'!A21</f>
        <v>88090.3945149987</v>
      </c>
      <c r="H21" s="4">
        <f>F21/(1+Assumptions!B8)^'Front-Loaded Rate Details'!A21</f>
        <v>88090.3945149987</v>
      </c>
    </row>
    <row r="22" spans="1:8" ht="12.75">
      <c r="A22">
        <v>18</v>
      </c>
      <c r="B22" s="5">
        <f t="shared" si="3"/>
        <v>5200000</v>
      </c>
      <c r="C22">
        <f t="shared" si="4"/>
        <v>0.028</v>
      </c>
      <c r="D22" s="4">
        <f t="shared" si="0"/>
        <v>145600</v>
      </c>
      <c r="E22" s="4">
        <v>0</v>
      </c>
      <c r="F22" s="4">
        <f t="shared" si="2"/>
        <v>145600</v>
      </c>
      <c r="G22" s="4">
        <f>D22/(1+Assumptions!B8)^'Flat Rate Details'!A22</f>
        <v>85524.65486893077</v>
      </c>
      <c r="H22" s="4">
        <f>F22/(1+Assumptions!B8)^'Front-Loaded Rate Details'!A22</f>
        <v>85524.65486893077</v>
      </c>
    </row>
    <row r="23" spans="1:8" ht="12.75">
      <c r="A23">
        <v>19</v>
      </c>
      <c r="B23" s="5">
        <f t="shared" si="3"/>
        <v>5200000</v>
      </c>
      <c r="C23">
        <f t="shared" si="4"/>
        <v>0.028</v>
      </c>
      <c r="D23" s="4">
        <f t="shared" si="0"/>
        <v>145600</v>
      </c>
      <c r="E23" s="4">
        <v>0</v>
      </c>
      <c r="F23" s="4">
        <f t="shared" si="2"/>
        <v>145600</v>
      </c>
      <c r="G23" s="4">
        <f>D23/(1+Assumptions!B8)^'Flat Rate Details'!A23</f>
        <v>83033.64550381628</v>
      </c>
      <c r="H23" s="4">
        <f>F23/(1+Assumptions!B8)^'Front-Loaded Rate Details'!A23</f>
        <v>83033.64550381628</v>
      </c>
    </row>
    <row r="24" spans="1:8" ht="12.75">
      <c r="A24">
        <v>20</v>
      </c>
      <c r="B24" s="5">
        <f t="shared" si="3"/>
        <v>5200000</v>
      </c>
      <c r="C24">
        <f t="shared" si="4"/>
        <v>0.028</v>
      </c>
      <c r="D24" s="4">
        <f t="shared" si="0"/>
        <v>145600</v>
      </c>
      <c r="E24" s="4">
        <v>0</v>
      </c>
      <c r="F24" s="4">
        <f t="shared" si="2"/>
        <v>145600</v>
      </c>
      <c r="G24" s="4">
        <f>D24/(1+Assumptions!B8)^'Flat Rate Details'!A24</f>
        <v>80615.18980953038</v>
      </c>
      <c r="H24" s="4">
        <f>F24/(1+Assumptions!B8)^'Front-Loaded Rate Details'!A24</f>
        <v>80615.18980953038</v>
      </c>
    </row>
    <row r="25" spans="1:8" ht="12.75">
      <c r="A25" s="1" t="s">
        <v>14</v>
      </c>
      <c r="B25" s="5">
        <f>SUM(B5:B24)</f>
        <v>104000000</v>
      </c>
      <c r="D25" s="4">
        <f>SUM(D5:D24)</f>
        <v>3640000</v>
      </c>
      <c r="E25" s="4">
        <f>SUM(E5:E24)</f>
        <v>1500000</v>
      </c>
      <c r="F25" s="4">
        <f>SUM(F5:F24)</f>
        <v>2140000</v>
      </c>
      <c r="G25" s="4">
        <f>SUM(G5:G24)</f>
        <v>2787159.106199602</v>
      </c>
      <c r="H25" s="4">
        <f>SUM(H5:H24)</f>
        <v>1507628.680683228</v>
      </c>
    </row>
    <row r="26" ht="12.75">
      <c r="D26" s="8"/>
    </row>
    <row r="27" spans="1:2" ht="12.75">
      <c r="A27" s="1" t="s">
        <v>17</v>
      </c>
      <c r="B27" s="3">
        <f>G25/B25</f>
        <v>0.02679960679038079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windemp</dc:creator>
  <cp:keywords/>
  <dc:description/>
  <cp:lastModifiedBy>windemp</cp:lastModifiedBy>
  <dcterms:created xsi:type="dcterms:W3CDTF">2005-06-30T16:33:48Z</dcterms:created>
  <dcterms:modified xsi:type="dcterms:W3CDTF">2005-07-05T15:19:15Z</dcterms:modified>
  <cp:category/>
  <cp:version/>
  <cp:contentType/>
  <cp:contentStatus/>
</cp:coreProperties>
</file>